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hcdfs.ahc.ufl.edu\files\DN\PERSONAL\rbreton\Documents\"/>
    </mc:Choice>
  </mc:AlternateContent>
  <bookViews>
    <workbookView xWindow="0" yWindow="0" windowWidth="28800" windowHeight="14385"/>
  </bookViews>
  <sheets>
    <sheet name="worksheet" sheetId="1" r:id="rId1"/>
    <sheet name="Approval" sheetId="2" r:id="rId2"/>
  </sheets>
  <definedNames>
    <definedName name="_xlnm.Print_Area" localSheetId="1">Approval!$A$1:$K$40</definedName>
    <definedName name="_xlnm.Print_Area" localSheetId="0">worksheet!$A$1:$N$48</definedName>
    <definedName name="rate2017">worksheet!$M$17:$N$25</definedName>
    <definedName name="rates">worksheet!$L$1:$N$25</definedName>
  </definedNames>
  <calcPr calcId="162913"/>
</workbook>
</file>

<file path=xl/calcChain.xml><?xml version="1.0" encoding="utf-8"?>
<calcChain xmlns="http://schemas.openxmlformats.org/spreadsheetml/2006/main">
  <c r="F12" i="1" l="1"/>
  <c r="N25" i="1" l="1"/>
  <c r="N24" i="1"/>
  <c r="N23" i="1"/>
  <c r="N22" i="1"/>
  <c r="N21" i="1"/>
  <c r="N20" i="1"/>
  <c r="N19" i="1"/>
  <c r="N18" i="1"/>
  <c r="N17" i="1"/>
  <c r="N3" i="1"/>
  <c r="D4" i="1"/>
  <c r="B4" i="1" l="1"/>
  <c r="B7" i="1" l="1"/>
  <c r="B8" i="1" l="1"/>
  <c r="D29" i="2"/>
  <c r="F24" i="2"/>
  <c r="J19" i="2"/>
  <c r="B14" i="2"/>
  <c r="B12" i="2"/>
  <c r="D10" i="2"/>
  <c r="D8" i="2"/>
  <c r="D6" i="2"/>
  <c r="F8" i="1" l="1"/>
  <c r="I16" i="2"/>
  <c r="E16" i="2"/>
  <c r="F27" i="2" l="1"/>
  <c r="D31" i="2" l="1"/>
  <c r="F13" i="1" l="1"/>
  <c r="F19" i="1" l="1"/>
  <c r="F47" i="1" s="1"/>
  <c r="I24" i="2"/>
  <c r="J33" i="2" s="1"/>
  <c r="F14" i="1"/>
  <c r="E21" i="2" s="1"/>
</calcChain>
</file>

<file path=xl/sharedStrings.xml><?xml version="1.0" encoding="utf-8"?>
<sst xmlns="http://schemas.openxmlformats.org/spreadsheetml/2006/main" count="115" uniqueCount="78">
  <si>
    <t>Student</t>
  </si>
  <si>
    <t xml:space="preserve"> </t>
  </si>
  <si>
    <t>Annual Stipend</t>
  </si>
  <si>
    <t>S.O.A. Dates</t>
  </si>
  <si>
    <t>Stipend Total</t>
  </si>
  <si>
    <t xml:space="preserve">  # months</t>
  </si>
  <si>
    <t xml:space="preserve"> # days</t>
  </si>
  <si>
    <t>Monthly Stipend Rate</t>
  </si>
  <si>
    <t>Daily Stipend Rate</t>
  </si>
  <si>
    <t>N.O.A.Dates</t>
  </si>
  <si>
    <t>to</t>
  </si>
  <si>
    <t>Effective Dates</t>
  </si>
  <si>
    <t>PP begin</t>
  </si>
  <si>
    <t>PP End</t>
  </si>
  <si>
    <t xml:space="preserve"> (the Project Budget Dates)</t>
  </si>
  <si>
    <t xml:space="preserve"> (NIH rates)</t>
  </si>
  <si>
    <t>C&amp;G APPROVAL FORM</t>
  </si>
  <si>
    <t xml:space="preserve">                                          </t>
  </si>
  <si>
    <t>C&amp;G APPROVAL STAMP</t>
  </si>
  <si>
    <t>FOR  APPROVAL FROM CONTRACT AND GRANTS</t>
  </si>
  <si>
    <t xml:space="preserve">TO BE ATTACHED TO FELLOWSHIP APPOINTMENTS SUBMITTED </t>
  </si>
  <si>
    <t>PROJECT NUMBER  ____</t>
  </si>
  <si>
    <t>HR ACCOUNT CODE __</t>
  </si>
  <si>
    <t>NIH GRANT NUMBER  __</t>
  </si>
  <si>
    <t>NAME</t>
  </si>
  <si>
    <t xml:space="preserve">UFID#   </t>
  </si>
  <si>
    <t xml:space="preserve">EFFECTIVE DATES OF PAYMENTS   </t>
  </si>
  <si>
    <t>BI-WEEKLY AMOUNT (BASED ON NUMBER OF PAY PERIODS)</t>
  </si>
  <si>
    <t xml:space="preserve">*CONTRACTUAL AMOUNT:  </t>
  </si>
  <si>
    <t xml:space="preserve">BEGIN OF PAY PERIOD DATE (to continue )  </t>
  </si>
  <si>
    <t xml:space="preserve">EARNING AMOUNT    </t>
  </si>
  <si>
    <t xml:space="preserve">GOAL  AMOUNT  </t>
  </si>
  <si>
    <t>TOTAL AMOUNT TO BE PAID FOR THE ABOVE EFFECTIVE DATES</t>
  </si>
  <si>
    <t>Project#</t>
  </si>
  <si>
    <t/>
  </si>
  <si>
    <t>Annual</t>
  </si>
  <si>
    <t>Bi-Weekly</t>
  </si>
  <si>
    <t>Pre Doc</t>
  </si>
  <si>
    <t>Post Doc Yr1</t>
  </si>
  <si>
    <t>Post Doc Yr2</t>
  </si>
  <si>
    <t>Post Doc Yr4</t>
  </si>
  <si>
    <t>Post Doc Yr6</t>
  </si>
  <si>
    <t>Post Doc 7 over</t>
  </si>
  <si>
    <t>Post Doc Yr3</t>
  </si>
  <si>
    <t>Post Doc Yr5</t>
  </si>
  <si>
    <t>Post Doc Yr0</t>
  </si>
  <si>
    <t>Bi-Weekly Rate</t>
  </si>
  <si>
    <t># of full pay periods</t>
  </si>
  <si>
    <t>Grant#</t>
  </si>
  <si>
    <t>(see chart Below)</t>
  </si>
  <si>
    <t>AMOUNT OF LUMP SUM</t>
  </si>
  <si>
    <t>TOTAL AMOUNT TO PAY</t>
  </si>
  <si>
    <t>TOTAL REGULAR PAY</t>
  </si>
  <si>
    <t>(# of PP X BiWeekly Rate of Pay)</t>
  </si>
  <si>
    <t>EmpID#</t>
  </si>
  <si>
    <t>(see chart on right based on annual stipend)</t>
  </si>
  <si>
    <t>(Lump Sum plus Ttl Reg. Pay)</t>
  </si>
  <si>
    <t>Lump Sum Date</t>
  </si>
  <si>
    <t>Begin PP for 2nd</t>
  </si>
  <si>
    <t>(next Begin PP after Lump Sum)</t>
  </si>
  <si>
    <t>(effective date OR first pp date within the range of dates)</t>
  </si>
  <si>
    <t>COMBO#</t>
  </si>
  <si>
    <t>LUMP SUM  AMOUNT FOR FIRST PAYMENT BASED ON CALCULATION</t>
  </si>
  <si>
    <t>OF STIPEND AND # OF PAY PERIODS</t>
  </si>
  <si>
    <t>Approved for Grant Terms.</t>
  </si>
  <si>
    <t>Subject to State Rules</t>
  </si>
  <si>
    <t>Regs and Laws</t>
  </si>
  <si>
    <t xml:space="preserve">   --------------------------------------------</t>
  </si>
  <si>
    <t>Rates 2017</t>
  </si>
  <si>
    <t xml:space="preserve">  (the Statement of Appointment dates)</t>
  </si>
  <si>
    <t xml:space="preserve"> (actual date range being approved for pay)</t>
  </si>
  <si>
    <r>
      <t>(</t>
    </r>
    <r>
      <rPr>
        <sz val="9"/>
        <rFont val="Arial Narrow"/>
        <family val="2"/>
      </rPr>
      <t>amount of SOA)</t>
    </r>
  </si>
  <si>
    <t>Rates 2018</t>
  </si>
  <si>
    <t>Last, First</t>
  </si>
  <si>
    <t>XXXX-XXXX</t>
  </si>
  <si>
    <t>xxxxxxxxx</t>
  </si>
  <si>
    <t>Pxxxxxxx</t>
  </si>
  <si>
    <t>Agency  Grant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</si>
</sst>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[$$-409]#,##0.00_);\([$$-409]#,##0.00\)"/>
  </numFmts>
  <fonts count="21" x14ac:knownFonts="1">
    <font>
      <sz val="10"/>
      <name val="Arial Unicode MS"/>
    </font>
    <font>
      <b/>
      <sz val="9"/>
      <name val="Arial Narrow"/>
      <family val="2"/>
    </font>
    <font>
      <sz val="9"/>
      <name val="Arial Narrow"/>
      <family val="2"/>
    </font>
    <font>
      <b/>
      <i/>
      <sz val="14"/>
      <name val="Arial Narrow"/>
      <family val="2"/>
    </font>
    <font>
      <b/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Unicode MS"/>
      <family val="2"/>
    </font>
    <font>
      <b/>
      <sz val="10"/>
      <name val="Arial"/>
      <family val="2"/>
    </font>
    <font>
      <sz val="12"/>
      <name val="Arial Narrow"/>
      <family val="2"/>
    </font>
    <font>
      <sz val="8"/>
      <name val="Arial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i/>
      <sz val="8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2" fontId="2" fillId="0" borderId="0" xfId="0" applyNumberFormat="1" applyFont="1"/>
    <xf numFmtId="49" fontId="1" fillId="0" borderId="0" xfId="0" applyNumberFormat="1" applyFont="1"/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0" fontId="3" fillId="0" borderId="0" xfId="0" applyFont="1"/>
    <xf numFmtId="2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2" fillId="0" borderId="1" xfId="0" applyFont="1" applyBorder="1"/>
    <xf numFmtId="1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5" fillId="0" borderId="0" xfId="0" applyFont="1"/>
    <xf numFmtId="2" fontId="6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7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3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/>
    <xf numFmtId="14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8" fillId="0" borderId="0" xfId="0" applyFont="1"/>
    <xf numFmtId="2" fontId="7" fillId="0" borderId="0" xfId="0" applyNumberFormat="1" applyFont="1" applyAlignment="1">
      <alignment horizontal="left"/>
    </xf>
    <xf numFmtId="44" fontId="9" fillId="0" borderId="0" xfId="1" applyFont="1" applyAlignment="1">
      <alignment horizontal="right"/>
    </xf>
    <xf numFmtId="44" fontId="8" fillId="0" borderId="0" xfId="1" applyFont="1"/>
    <xf numFmtId="44" fontId="9" fillId="0" borderId="0" xfId="1" applyFont="1"/>
    <xf numFmtId="44" fontId="10" fillId="0" borderId="0" xfId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6" fillId="0" borderId="0" xfId="0" applyFont="1"/>
    <xf numFmtId="2" fontId="2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165" fontId="11" fillId="0" borderId="0" xfId="0" applyNumberFormat="1" applyFont="1"/>
    <xf numFmtId="0" fontId="7" fillId="0" borderId="0" xfId="0" quotePrefix="1" applyFont="1"/>
    <xf numFmtId="2" fontId="14" fillId="0" borderId="0" xfId="0" applyNumberFormat="1" applyFont="1"/>
    <xf numFmtId="2" fontId="7" fillId="0" borderId="0" xfId="0" quotePrefix="1" applyNumberFormat="1" applyFont="1"/>
    <xf numFmtId="2" fontId="15" fillId="0" borderId="0" xfId="0" applyNumberFormat="1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/>
    <xf numFmtId="0" fontId="1" fillId="0" borderId="1" xfId="0" applyFont="1" applyBorder="1" applyAlignment="1">
      <alignment horizontal="right"/>
    </xf>
    <xf numFmtId="2" fontId="2" fillId="0" borderId="0" xfId="0" applyNumberFormat="1" applyFont="1" applyAlignment="1">
      <alignment horizontal="left"/>
    </xf>
    <xf numFmtId="14" fontId="12" fillId="0" borderId="0" xfId="1" applyNumberFormat="1" applyFont="1" applyAlignment="1">
      <alignment horizontal="left"/>
    </xf>
    <xf numFmtId="165" fontId="7" fillId="0" borderId="0" xfId="0" applyNumberFormat="1" applyFont="1"/>
    <xf numFmtId="165" fontId="14" fillId="0" borderId="0" xfId="0" applyNumberFormat="1" applyFont="1" applyAlignment="1">
      <alignment horizontal="left"/>
    </xf>
    <xf numFmtId="2" fontId="17" fillId="0" borderId="0" xfId="0" applyNumberFormat="1" applyFont="1"/>
    <xf numFmtId="164" fontId="17" fillId="0" borderId="0" xfId="0" applyNumberFormat="1" applyFont="1"/>
    <xf numFmtId="2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2" fillId="0" borderId="1" xfId="0" applyNumberFormat="1" applyFont="1" applyFill="1" applyBorder="1"/>
    <xf numFmtId="2" fontId="6" fillId="0" borderId="0" xfId="0" quotePrefix="1" applyNumberFormat="1" applyFont="1"/>
    <xf numFmtId="14" fontId="14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18" fillId="0" borderId="0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2" fontId="17" fillId="0" borderId="0" xfId="0" quotePrefix="1" applyNumberFormat="1" applyFont="1"/>
    <xf numFmtId="0" fontId="2" fillId="0" borderId="0" xfId="0" applyFont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9" xfId="0" applyNumberFormat="1" applyFont="1" applyBorder="1"/>
    <xf numFmtId="2" fontId="7" fillId="0" borderId="0" xfId="0" applyNumberFormat="1" applyFont="1" applyBorder="1"/>
    <xf numFmtId="2" fontId="7" fillId="0" borderId="12" xfId="0" applyNumberFormat="1" applyFont="1" applyBorder="1"/>
    <xf numFmtId="14" fontId="7" fillId="0" borderId="0" xfId="0" applyNumberFormat="1" applyFont="1" applyAlignment="1">
      <alignment horizontal="left"/>
    </xf>
    <xf numFmtId="2" fontId="6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6" xfId="0" applyFont="1" applyBorder="1"/>
    <xf numFmtId="2" fontId="7" fillId="0" borderId="7" xfId="0" applyNumberFormat="1" applyFont="1" applyBorder="1"/>
    <xf numFmtId="2" fontId="7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44" fontId="9" fillId="0" borderId="0" xfId="1" applyFont="1" applyAlignment="1">
      <alignment horizontal="left"/>
    </xf>
    <xf numFmtId="0" fontId="12" fillId="0" borderId="0" xfId="0" applyFont="1"/>
    <xf numFmtId="166" fontId="2" fillId="0" borderId="0" xfId="0" applyNumberFormat="1" applyFont="1"/>
    <xf numFmtId="2" fontId="1" fillId="2" borderId="0" xfId="0" applyNumberFormat="1" applyFont="1" applyFill="1" applyAlignment="1">
      <alignment horizontal="right"/>
    </xf>
    <xf numFmtId="2" fontId="2" fillId="3" borderId="0" xfId="0" applyNumberFormat="1" applyFont="1" applyFill="1"/>
    <xf numFmtId="0" fontId="2" fillId="3" borderId="0" xfId="0" applyFont="1" applyFill="1"/>
    <xf numFmtId="2" fontId="4" fillId="4" borderId="0" xfId="0" applyNumberFormat="1" applyFont="1" applyFill="1"/>
    <xf numFmtId="2" fontId="1" fillId="4" borderId="0" xfId="0" applyNumberFormat="1" applyFont="1" applyFill="1"/>
    <xf numFmtId="2" fontId="2" fillId="4" borderId="0" xfId="0" applyNumberFormat="1" applyFont="1" applyFill="1"/>
    <xf numFmtId="0" fontId="2" fillId="4" borderId="0" xfId="0" applyFont="1" applyFill="1"/>
    <xf numFmtId="0" fontId="1" fillId="0" borderId="0" xfId="0" applyFont="1"/>
    <xf numFmtId="0" fontId="19" fillId="0" borderId="0" xfId="0" applyFont="1"/>
    <xf numFmtId="2" fontId="20" fillId="0" borderId="0" xfId="0" applyNumberFormat="1" applyFont="1" applyAlignment="1">
      <alignment horizontal="right"/>
    </xf>
    <xf numFmtId="0" fontId="18" fillId="0" borderId="0" xfId="0" quotePrefix="1" applyNumberFormat="1" applyFont="1" applyAlignment="1">
      <alignment horizontal="left"/>
    </xf>
    <xf numFmtId="2" fontId="18" fillId="0" borderId="1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048572"/>
  <sheetViews>
    <sheetView tabSelected="1" zoomScaleNormal="100" workbookViewId="0">
      <selection activeCell="L38" sqref="L38"/>
    </sheetView>
  </sheetViews>
  <sheetFormatPr defaultColWidth="12.140625" defaultRowHeight="13.5" x14ac:dyDescent="0.25"/>
  <cols>
    <col min="1" max="1" width="15.5703125" style="1" customWidth="1"/>
    <col min="2" max="2" width="9.7109375" style="2" customWidth="1"/>
    <col min="3" max="3" width="2.42578125" style="2" customWidth="1"/>
    <col min="4" max="4" width="10.7109375" style="2" customWidth="1"/>
    <col min="5" max="5" width="12.85546875" style="2" customWidth="1"/>
    <col min="6" max="6" width="9.7109375" style="2" customWidth="1"/>
    <col min="7" max="7" width="14.85546875" style="2" hidden="1" customWidth="1"/>
    <col min="8" max="8" width="17.85546875" style="2" hidden="1" customWidth="1"/>
    <col min="9" max="9" width="8.7109375" style="1" customWidth="1"/>
    <col min="10" max="10" width="6.7109375" style="1" customWidth="1"/>
    <col min="11" max="12" width="10.85546875" style="1" customWidth="1"/>
    <col min="13" max="13" width="6.85546875" style="1" customWidth="1"/>
    <col min="14" max="14" width="8.7109375" style="1" customWidth="1"/>
    <col min="15" max="16384" width="12.140625" style="1"/>
  </cols>
  <sheetData>
    <row r="1" spans="1:17" ht="18" x14ac:dyDescent="0.25">
      <c r="A1" s="6" t="s">
        <v>0</v>
      </c>
      <c r="B1" s="69" t="s">
        <v>73</v>
      </c>
      <c r="C1" s="5"/>
      <c r="D1" s="5"/>
      <c r="E1" s="5" t="s">
        <v>54</v>
      </c>
      <c r="F1" s="69" t="s">
        <v>74</v>
      </c>
      <c r="I1" s="69"/>
      <c r="L1" s="43" t="s">
        <v>68</v>
      </c>
      <c r="M1" s="47" t="s">
        <v>35</v>
      </c>
      <c r="N1" s="48" t="s">
        <v>36</v>
      </c>
    </row>
    <row r="2" spans="1:17" ht="18" x14ac:dyDescent="0.25">
      <c r="A2" s="6" t="s">
        <v>3</v>
      </c>
      <c r="B2" s="56">
        <v>43328</v>
      </c>
      <c r="C2" s="5" t="s">
        <v>10</v>
      </c>
      <c r="D2" s="56">
        <v>43692</v>
      </c>
      <c r="E2" s="98" t="s">
        <v>69</v>
      </c>
      <c r="F2" s="99"/>
      <c r="G2" s="100"/>
      <c r="H2" s="100"/>
      <c r="I2" s="101"/>
      <c r="L2" s="43"/>
      <c r="M2" s="47"/>
      <c r="N2" s="48"/>
    </row>
    <row r="3" spans="1:17" ht="18" x14ac:dyDescent="0.25">
      <c r="A3" s="6" t="s">
        <v>9</v>
      </c>
      <c r="B3" s="56">
        <v>43328</v>
      </c>
      <c r="C3" s="5" t="s">
        <v>10</v>
      </c>
      <c r="D3" s="56">
        <v>47345</v>
      </c>
      <c r="E3" s="98" t="s">
        <v>14</v>
      </c>
      <c r="F3" s="99"/>
      <c r="G3" s="100"/>
      <c r="H3" s="100"/>
      <c r="I3" s="100"/>
      <c r="L3" s="43" t="s">
        <v>37</v>
      </c>
      <c r="M3" s="44">
        <v>23844</v>
      </c>
      <c r="N3" s="49">
        <f t="shared" ref="N3" si="0">+((M3/12)/30)*13.8</f>
        <v>914.0200000000001</v>
      </c>
    </row>
    <row r="4" spans="1:17" ht="18" x14ac:dyDescent="0.25">
      <c r="A4" s="6" t="s">
        <v>11</v>
      </c>
      <c r="B4" s="56">
        <f>+B2</f>
        <v>43328</v>
      </c>
      <c r="C4" s="5" t="s">
        <v>10</v>
      </c>
      <c r="D4" s="56">
        <f>+D3</f>
        <v>47345</v>
      </c>
      <c r="E4" s="98" t="s">
        <v>70</v>
      </c>
      <c r="F4" s="99"/>
      <c r="G4" s="100"/>
      <c r="H4" s="100"/>
      <c r="I4" s="100"/>
      <c r="L4" s="43" t="s">
        <v>45</v>
      </c>
      <c r="M4" s="44">
        <v>47484</v>
      </c>
      <c r="N4" s="49">
        <v>1817.2</v>
      </c>
    </row>
    <row r="5" spans="1:17" x14ac:dyDescent="0.25">
      <c r="B5" s="5"/>
      <c r="C5" s="5"/>
      <c r="D5" s="10"/>
      <c r="E5" s="5" t="s">
        <v>58</v>
      </c>
      <c r="F5" s="5" t="s">
        <v>4</v>
      </c>
      <c r="L5" s="43" t="s">
        <v>38</v>
      </c>
      <c r="M5" s="44">
        <v>47844</v>
      </c>
      <c r="N5" s="49">
        <v>1831</v>
      </c>
    </row>
    <row r="6" spans="1:17" x14ac:dyDescent="0.25">
      <c r="A6" s="9" t="s">
        <v>2</v>
      </c>
      <c r="B6" s="55">
        <v>24324</v>
      </c>
      <c r="C6" s="99" t="s">
        <v>71</v>
      </c>
      <c r="D6" s="100"/>
      <c r="E6" s="56">
        <v>43252</v>
      </c>
      <c r="F6" s="101" t="s">
        <v>59</v>
      </c>
      <c r="G6" s="100"/>
      <c r="H6" s="100"/>
      <c r="I6" s="101"/>
      <c r="J6" s="101"/>
      <c r="L6" s="43" t="s">
        <v>39</v>
      </c>
      <c r="M6" s="44">
        <v>48216</v>
      </c>
      <c r="N6" s="49">
        <v>1845.25</v>
      </c>
    </row>
    <row r="7" spans="1:17" x14ac:dyDescent="0.25">
      <c r="A7" s="8" t="s">
        <v>7</v>
      </c>
      <c r="B7" s="59">
        <f>+B6/12</f>
        <v>2027</v>
      </c>
      <c r="C7" s="4"/>
      <c r="D7" s="4" t="s">
        <v>5</v>
      </c>
      <c r="E7" s="57">
        <v>12</v>
      </c>
      <c r="F7" s="59"/>
      <c r="G7" s="4"/>
      <c r="H7" s="4"/>
      <c r="I7" s="2"/>
      <c r="L7" s="43" t="s">
        <v>43</v>
      </c>
      <c r="M7" s="44">
        <v>50316</v>
      </c>
      <c r="N7" s="49">
        <v>1925.6</v>
      </c>
    </row>
    <row r="8" spans="1:17" x14ac:dyDescent="0.25">
      <c r="A8" s="8" t="s">
        <v>8</v>
      </c>
      <c r="B8" s="59">
        <f>+B7/30</f>
        <v>67.566666666666663</v>
      </c>
      <c r="C8" s="4"/>
      <c r="D8" s="4" t="s">
        <v>6</v>
      </c>
      <c r="E8" s="57">
        <v>0</v>
      </c>
      <c r="F8" s="95">
        <f>+(B7*E7)+(E8*B8)</f>
        <v>24324</v>
      </c>
      <c r="G8" s="4"/>
      <c r="H8" s="4"/>
      <c r="I8" s="5"/>
      <c r="J8" s="2"/>
      <c r="K8" s="2"/>
      <c r="L8" s="43" t="s">
        <v>40</v>
      </c>
      <c r="M8" s="44">
        <v>52140</v>
      </c>
      <c r="N8" s="49">
        <v>1995.4</v>
      </c>
    </row>
    <row r="9" spans="1:17" x14ac:dyDescent="0.25">
      <c r="A9" s="3"/>
      <c r="B9" s="3" t="s">
        <v>15</v>
      </c>
      <c r="C9" s="4"/>
      <c r="D9" s="4"/>
      <c r="E9" s="4" t="s">
        <v>46</v>
      </c>
      <c r="F9" s="60">
        <v>932.42</v>
      </c>
      <c r="G9" s="4"/>
      <c r="H9" s="4"/>
      <c r="I9" s="100" t="s">
        <v>55</v>
      </c>
      <c r="J9" s="100"/>
      <c r="K9" s="101"/>
      <c r="L9" s="43" t="s">
        <v>44</v>
      </c>
      <c r="M9" s="44">
        <v>54228</v>
      </c>
      <c r="N9" s="49">
        <v>2075.3000000000002</v>
      </c>
    </row>
    <row r="10" spans="1:17" x14ac:dyDescent="0.25">
      <c r="A10" s="8"/>
      <c r="B10" s="4" t="s">
        <v>57</v>
      </c>
      <c r="C10" s="4"/>
      <c r="D10" s="58">
        <v>43238</v>
      </c>
      <c r="E10" s="4" t="s">
        <v>47</v>
      </c>
      <c r="F10" s="60">
        <v>26</v>
      </c>
      <c r="G10" s="4"/>
      <c r="H10" s="4"/>
      <c r="I10" s="100" t="s">
        <v>49</v>
      </c>
      <c r="J10" s="100"/>
      <c r="K10" s="101"/>
      <c r="L10" s="43" t="s">
        <v>41</v>
      </c>
      <c r="M10" s="44">
        <v>56400</v>
      </c>
      <c r="N10" s="49">
        <v>2158.4499999999998</v>
      </c>
    </row>
    <row r="11" spans="1:17" x14ac:dyDescent="0.25">
      <c r="A11" s="3" t="s">
        <v>1</v>
      </c>
      <c r="B11" s="51" t="s">
        <v>60</v>
      </c>
      <c r="C11" s="4"/>
      <c r="D11" s="4"/>
      <c r="E11" s="4"/>
      <c r="F11" s="59"/>
      <c r="G11" s="4"/>
      <c r="H11" s="4"/>
      <c r="I11" s="2"/>
      <c r="J11" s="2"/>
      <c r="K11" s="2"/>
      <c r="L11" s="43" t="s">
        <v>42</v>
      </c>
      <c r="M11" s="44">
        <v>58560</v>
      </c>
      <c r="N11" s="49">
        <v>2241.1</v>
      </c>
    </row>
    <row r="12" spans="1:17" x14ac:dyDescent="0.25">
      <c r="A12" s="3" t="s">
        <v>1</v>
      </c>
      <c r="B12" s="4" t="s">
        <v>1</v>
      </c>
      <c r="C12" s="4"/>
      <c r="D12" s="4"/>
      <c r="E12" s="7" t="s">
        <v>52</v>
      </c>
      <c r="F12" s="95">
        <f>+F10*F9</f>
        <v>24242.92</v>
      </c>
      <c r="G12" s="4"/>
      <c r="H12" s="4"/>
      <c r="I12" s="96" t="s">
        <v>53</v>
      </c>
      <c r="J12" s="96"/>
      <c r="K12" s="97"/>
      <c r="L12" s="45"/>
      <c r="M12" s="11"/>
      <c r="N12" s="46"/>
    </row>
    <row r="13" spans="1:17" x14ac:dyDescent="0.25">
      <c r="A13" s="9" t="s">
        <v>61</v>
      </c>
      <c r="B13" s="105" t="s">
        <v>75</v>
      </c>
      <c r="C13" s="57"/>
      <c r="D13" s="4"/>
      <c r="E13" s="7" t="s">
        <v>50</v>
      </c>
      <c r="F13" s="95">
        <f>+F8-F12</f>
        <v>81.080000000001746</v>
      </c>
      <c r="G13" s="4"/>
      <c r="H13" s="4"/>
      <c r="I13" s="96" t="s">
        <v>49</v>
      </c>
      <c r="J13" s="96"/>
      <c r="K13" s="97"/>
      <c r="L13" s="45"/>
      <c r="M13" s="11"/>
      <c r="N13" s="46"/>
      <c r="Q13" s="2"/>
    </row>
    <row r="14" spans="1:17" x14ac:dyDescent="0.25">
      <c r="A14" s="9" t="s">
        <v>33</v>
      </c>
      <c r="B14" s="105" t="s">
        <v>76</v>
      </c>
      <c r="C14" s="4"/>
      <c r="D14" s="4"/>
      <c r="E14" s="7" t="s">
        <v>51</v>
      </c>
      <c r="F14" s="95">
        <f>+F13+F12</f>
        <v>24324</v>
      </c>
      <c r="G14" s="4"/>
      <c r="H14" s="4"/>
      <c r="I14" s="96" t="s">
        <v>56</v>
      </c>
      <c r="J14" s="96"/>
      <c r="K14" s="97"/>
      <c r="L14" s="45"/>
      <c r="M14" s="11"/>
      <c r="N14" s="46"/>
    </row>
    <row r="15" spans="1:17" x14ac:dyDescent="0.25">
      <c r="A15" s="50" t="s">
        <v>48</v>
      </c>
      <c r="B15" s="106" t="s">
        <v>77</v>
      </c>
      <c r="C15" s="11"/>
      <c r="D15" s="11"/>
      <c r="E15" s="36"/>
      <c r="F15" s="61"/>
      <c r="I15" s="2"/>
      <c r="J15" s="2" t="s">
        <v>1</v>
      </c>
      <c r="K15" s="2"/>
      <c r="L15" s="43" t="s">
        <v>72</v>
      </c>
      <c r="M15" s="47" t="s">
        <v>35</v>
      </c>
      <c r="N15" s="48" t="s">
        <v>36</v>
      </c>
      <c r="O15" s="1" t="s">
        <v>1</v>
      </c>
    </row>
    <row r="16" spans="1:17" x14ac:dyDescent="0.25">
      <c r="A16" s="68" t="s">
        <v>1</v>
      </c>
      <c r="B16" s="65"/>
      <c r="C16" s="44"/>
      <c r="D16" s="44"/>
      <c r="E16" s="66"/>
      <c r="F16" s="67"/>
      <c r="I16" s="2"/>
      <c r="J16" s="2"/>
      <c r="K16" s="2"/>
      <c r="L16" s="43"/>
      <c r="M16" s="47"/>
      <c r="N16" s="48"/>
    </row>
    <row r="17" spans="1:19" x14ac:dyDescent="0.25">
      <c r="A17" s="68" t="s">
        <v>1</v>
      </c>
      <c r="B17" s="7" t="s">
        <v>12</v>
      </c>
      <c r="C17" s="4"/>
      <c r="D17" s="7" t="s">
        <v>13</v>
      </c>
      <c r="E17" s="2" t="s">
        <v>1</v>
      </c>
      <c r="F17" s="5" t="s">
        <v>1</v>
      </c>
      <c r="J17" s="2"/>
      <c r="K17" s="1" t="s">
        <v>1</v>
      </c>
      <c r="L17" s="43" t="s">
        <v>37</v>
      </c>
      <c r="M17" s="44">
        <v>24324</v>
      </c>
      <c r="N17" s="49">
        <f t="shared" ref="N17:N25" si="1">+((M17/12)/30)*13.8</f>
        <v>932.42</v>
      </c>
    </row>
    <row r="18" spans="1:19" x14ac:dyDescent="0.25">
      <c r="A18" s="103"/>
      <c r="B18" s="12">
        <v>43266</v>
      </c>
      <c r="D18" s="12">
        <v>43279</v>
      </c>
      <c r="E18" s="13"/>
      <c r="F18" s="60"/>
      <c r="I18" s="2"/>
      <c r="J18" s="2"/>
      <c r="K18" s="2"/>
      <c r="L18" s="43" t="s">
        <v>45</v>
      </c>
      <c r="M18" s="44">
        <v>48432</v>
      </c>
      <c r="N18" s="49">
        <f t="shared" si="1"/>
        <v>1856.5600000000002</v>
      </c>
      <c r="O18" s="2" t="s">
        <v>1</v>
      </c>
    </row>
    <row r="19" spans="1:19" ht="18" customHeight="1" x14ac:dyDescent="0.25">
      <c r="A19" s="103"/>
      <c r="B19" s="12">
        <v>43280</v>
      </c>
      <c r="D19" s="12">
        <v>43293</v>
      </c>
      <c r="E19" s="13">
        <v>1</v>
      </c>
      <c r="F19" s="60">
        <f>+F13+F9</f>
        <v>1013.5000000000017</v>
      </c>
      <c r="J19" s="2"/>
      <c r="L19" s="43" t="s">
        <v>38</v>
      </c>
      <c r="M19" s="44">
        <v>48804</v>
      </c>
      <c r="N19" s="49">
        <f t="shared" si="1"/>
        <v>1870.82</v>
      </c>
      <c r="O19" s="2" t="s">
        <v>1</v>
      </c>
    </row>
    <row r="20" spans="1:19" ht="13.5" customHeight="1" x14ac:dyDescent="0.25">
      <c r="B20" s="12">
        <v>43294</v>
      </c>
      <c r="D20" s="12">
        <v>43307</v>
      </c>
      <c r="E20" s="13">
        <v>2</v>
      </c>
      <c r="F20" s="60">
        <v>932.42</v>
      </c>
      <c r="I20" s="102"/>
      <c r="J20" s="5"/>
      <c r="L20" s="43" t="s">
        <v>39</v>
      </c>
      <c r="M20" s="44">
        <v>49188</v>
      </c>
      <c r="N20" s="49">
        <f t="shared" si="1"/>
        <v>1885.54</v>
      </c>
      <c r="O20" s="2" t="s">
        <v>1</v>
      </c>
    </row>
    <row r="21" spans="1:19" ht="13.5" customHeight="1" x14ac:dyDescent="0.25">
      <c r="B21" s="12">
        <v>43308</v>
      </c>
      <c r="D21" s="12">
        <v>43321</v>
      </c>
      <c r="E21" s="13">
        <v>3</v>
      </c>
      <c r="F21" s="60">
        <v>932.42</v>
      </c>
      <c r="I21" s="5"/>
      <c r="J21" s="5"/>
      <c r="L21" s="43" t="s">
        <v>43</v>
      </c>
      <c r="M21" s="44">
        <v>51324</v>
      </c>
      <c r="N21" s="49">
        <f t="shared" si="1"/>
        <v>1967.42</v>
      </c>
      <c r="O21" s="2" t="s">
        <v>1</v>
      </c>
    </row>
    <row r="22" spans="1:19" ht="14.25" customHeight="1" x14ac:dyDescent="0.25">
      <c r="B22" s="12">
        <v>43322</v>
      </c>
      <c r="D22" s="12">
        <v>43335</v>
      </c>
      <c r="E22" s="13">
        <v>4</v>
      </c>
      <c r="F22" s="60">
        <v>932.42</v>
      </c>
      <c r="I22" s="102"/>
      <c r="J22" s="5"/>
      <c r="L22" s="43" t="s">
        <v>40</v>
      </c>
      <c r="M22" s="44">
        <v>53184</v>
      </c>
      <c r="N22" s="49">
        <f t="shared" si="1"/>
        <v>2038.72</v>
      </c>
      <c r="O22" s="1" t="s">
        <v>1</v>
      </c>
    </row>
    <row r="23" spans="1:19" x14ac:dyDescent="0.25">
      <c r="B23" s="12">
        <v>43336</v>
      </c>
      <c r="D23" s="12">
        <v>43349</v>
      </c>
      <c r="E23" s="13">
        <v>5</v>
      </c>
      <c r="F23" s="60">
        <v>932.42</v>
      </c>
      <c r="J23" s="2"/>
      <c r="L23" s="43" t="s">
        <v>44</v>
      </c>
      <c r="M23" s="44">
        <v>55308</v>
      </c>
      <c r="N23" s="49">
        <f t="shared" si="1"/>
        <v>2120.14</v>
      </c>
    </row>
    <row r="24" spans="1:19" x14ac:dyDescent="0.25">
      <c r="B24" s="12">
        <v>43350</v>
      </c>
      <c r="D24" s="12">
        <v>43363</v>
      </c>
      <c r="E24" s="13">
        <v>6</v>
      </c>
      <c r="F24" s="60">
        <v>932.42</v>
      </c>
      <c r="J24" s="2"/>
      <c r="L24" s="43" t="s">
        <v>41</v>
      </c>
      <c r="M24" s="44">
        <v>57528</v>
      </c>
      <c r="N24" s="49">
        <f t="shared" si="1"/>
        <v>2205.2400000000002</v>
      </c>
    </row>
    <row r="25" spans="1:19" x14ac:dyDescent="0.25">
      <c r="B25" s="12">
        <v>43364</v>
      </c>
      <c r="D25" s="12">
        <v>43377</v>
      </c>
      <c r="E25" s="13">
        <v>7</v>
      </c>
      <c r="F25" s="60">
        <v>932.42</v>
      </c>
      <c r="J25" s="2"/>
      <c r="L25" s="43" t="s">
        <v>42</v>
      </c>
      <c r="M25" s="44">
        <v>59736</v>
      </c>
      <c r="N25" s="49">
        <f t="shared" si="1"/>
        <v>2289.88</v>
      </c>
    </row>
    <row r="26" spans="1:19" x14ac:dyDescent="0.25">
      <c r="B26" s="12">
        <v>43378</v>
      </c>
      <c r="D26" s="12">
        <v>43391</v>
      </c>
      <c r="E26" s="13">
        <v>8</v>
      </c>
      <c r="F26" s="60">
        <v>932.42</v>
      </c>
      <c r="J26" s="2"/>
      <c r="L26" s="45"/>
      <c r="M26" s="11"/>
      <c r="N26" s="46"/>
    </row>
    <row r="27" spans="1:19" x14ac:dyDescent="0.25">
      <c r="B27" s="12">
        <v>43392</v>
      </c>
      <c r="D27" s="12">
        <v>43405</v>
      </c>
      <c r="E27" s="13">
        <v>9</v>
      </c>
      <c r="F27" s="60">
        <v>932.42</v>
      </c>
      <c r="J27" s="2"/>
      <c r="L27" s="45"/>
      <c r="M27" s="11"/>
      <c r="N27" s="46"/>
    </row>
    <row r="28" spans="1:19" x14ac:dyDescent="0.25">
      <c r="B28" s="12">
        <v>43406</v>
      </c>
      <c r="D28" s="12">
        <v>43419</v>
      </c>
      <c r="E28" s="13">
        <v>10</v>
      </c>
      <c r="F28" s="60">
        <v>932.42</v>
      </c>
      <c r="J28" s="2"/>
      <c r="S28" s="1" t="s">
        <v>1</v>
      </c>
    </row>
    <row r="29" spans="1:19" x14ac:dyDescent="0.25">
      <c r="B29" s="12">
        <v>43420</v>
      </c>
      <c r="D29" s="12">
        <v>43433</v>
      </c>
      <c r="E29" s="13">
        <v>11</v>
      </c>
      <c r="F29" s="60">
        <v>932.42</v>
      </c>
      <c r="J29" s="2"/>
      <c r="S29" s="1" t="s">
        <v>1</v>
      </c>
    </row>
    <row r="30" spans="1:19" x14ac:dyDescent="0.25">
      <c r="B30" s="12">
        <v>43434</v>
      </c>
      <c r="D30" s="12">
        <v>43447</v>
      </c>
      <c r="E30" s="13">
        <v>12</v>
      </c>
      <c r="F30" s="60">
        <v>932.42</v>
      </c>
      <c r="J30" s="2"/>
      <c r="S30" s="1" t="s">
        <v>1</v>
      </c>
    </row>
    <row r="31" spans="1:19" x14ac:dyDescent="0.25">
      <c r="B31" s="12">
        <v>43448</v>
      </c>
      <c r="D31" s="12">
        <v>43461</v>
      </c>
      <c r="E31" s="13">
        <v>13</v>
      </c>
      <c r="F31" s="60">
        <v>932.42</v>
      </c>
      <c r="G31" s="5"/>
      <c r="H31" s="5"/>
      <c r="I31" s="102"/>
      <c r="J31" s="5"/>
      <c r="K31" s="102"/>
      <c r="L31" s="102"/>
      <c r="M31" s="102"/>
      <c r="S31" s="1" t="s">
        <v>1</v>
      </c>
    </row>
    <row r="32" spans="1:19" x14ac:dyDescent="0.25">
      <c r="B32" s="12">
        <v>43462</v>
      </c>
      <c r="D32" s="12">
        <v>43475</v>
      </c>
      <c r="E32" s="13">
        <v>14</v>
      </c>
      <c r="F32" s="60">
        <v>932.42</v>
      </c>
      <c r="J32" s="2"/>
    </row>
    <row r="33" spans="2:15" x14ac:dyDescent="0.25">
      <c r="B33" s="12">
        <v>43476</v>
      </c>
      <c r="D33" s="12">
        <v>43489</v>
      </c>
      <c r="E33" s="13">
        <v>15</v>
      </c>
      <c r="F33" s="60">
        <v>932.42</v>
      </c>
      <c r="J33" s="2"/>
    </row>
    <row r="34" spans="2:15" x14ac:dyDescent="0.25">
      <c r="B34" s="12">
        <v>43490</v>
      </c>
      <c r="D34" s="12">
        <v>43503</v>
      </c>
      <c r="E34" s="13">
        <v>16</v>
      </c>
      <c r="F34" s="60">
        <v>932.42</v>
      </c>
      <c r="J34" s="2"/>
    </row>
    <row r="35" spans="2:15" x14ac:dyDescent="0.25">
      <c r="B35" s="12">
        <v>43504</v>
      </c>
      <c r="D35" s="12">
        <v>43517</v>
      </c>
      <c r="E35" s="13">
        <v>17</v>
      </c>
      <c r="F35" s="60">
        <v>932.42</v>
      </c>
      <c r="J35" s="2"/>
    </row>
    <row r="36" spans="2:15" x14ac:dyDescent="0.25">
      <c r="B36" s="12">
        <v>43518</v>
      </c>
      <c r="D36" s="12">
        <v>43531</v>
      </c>
      <c r="E36" s="13">
        <v>18</v>
      </c>
      <c r="F36" s="60">
        <v>932.42</v>
      </c>
      <c r="J36" s="2"/>
    </row>
    <row r="37" spans="2:15" x14ac:dyDescent="0.25">
      <c r="B37" s="12">
        <v>43532</v>
      </c>
      <c r="D37" s="12">
        <v>43545</v>
      </c>
      <c r="E37" s="13">
        <v>19</v>
      </c>
      <c r="F37" s="60">
        <v>932.42</v>
      </c>
      <c r="J37" s="2"/>
      <c r="K37" s="94"/>
      <c r="O37" s="70"/>
    </row>
    <row r="38" spans="2:15" x14ac:dyDescent="0.25">
      <c r="B38" s="12">
        <v>43546</v>
      </c>
      <c r="D38" s="12">
        <v>43559</v>
      </c>
      <c r="E38" s="13">
        <v>20</v>
      </c>
      <c r="F38" s="60">
        <v>932.42</v>
      </c>
      <c r="J38" s="2"/>
      <c r="K38" s="94"/>
    </row>
    <row r="39" spans="2:15" x14ac:dyDescent="0.25">
      <c r="B39" s="12">
        <v>43560</v>
      </c>
      <c r="D39" s="12">
        <v>43573</v>
      </c>
      <c r="E39" s="13">
        <v>21</v>
      </c>
      <c r="F39" s="60">
        <v>932.42</v>
      </c>
    </row>
    <row r="40" spans="2:15" x14ac:dyDescent="0.25">
      <c r="B40" s="12">
        <v>43574</v>
      </c>
      <c r="D40" s="12">
        <v>43587</v>
      </c>
      <c r="E40" s="13">
        <v>22</v>
      </c>
      <c r="F40" s="60">
        <v>932.42</v>
      </c>
    </row>
    <row r="41" spans="2:15" x14ac:dyDescent="0.25">
      <c r="B41" s="12">
        <v>43588</v>
      </c>
      <c r="D41" s="12">
        <v>43601</v>
      </c>
      <c r="E41" s="13">
        <v>23</v>
      </c>
      <c r="F41" s="60">
        <v>932.42</v>
      </c>
    </row>
    <row r="42" spans="2:15" x14ac:dyDescent="0.25">
      <c r="B42" s="12">
        <v>43602</v>
      </c>
      <c r="D42" s="12">
        <v>43615</v>
      </c>
      <c r="E42" s="13">
        <v>24</v>
      </c>
      <c r="F42" s="60">
        <v>932.42</v>
      </c>
    </row>
    <row r="43" spans="2:15" x14ac:dyDescent="0.25">
      <c r="B43" s="12">
        <v>43616</v>
      </c>
      <c r="D43" s="12">
        <v>43629</v>
      </c>
      <c r="E43" s="13">
        <v>25</v>
      </c>
      <c r="F43" s="60">
        <v>932.42</v>
      </c>
    </row>
    <row r="44" spans="2:15" x14ac:dyDescent="0.25">
      <c r="B44" s="12">
        <v>43630</v>
      </c>
      <c r="D44" s="12">
        <v>43643</v>
      </c>
      <c r="E44" s="13">
        <v>26</v>
      </c>
      <c r="F44" s="60">
        <v>932.42</v>
      </c>
    </row>
    <row r="45" spans="2:15" x14ac:dyDescent="0.25">
      <c r="B45" s="12">
        <v>43644</v>
      </c>
      <c r="D45" s="12">
        <v>43657</v>
      </c>
      <c r="E45" s="13"/>
      <c r="F45" s="60"/>
    </row>
    <row r="46" spans="2:15" x14ac:dyDescent="0.25">
      <c r="B46" s="12">
        <v>43658</v>
      </c>
      <c r="D46" s="12">
        <v>43671</v>
      </c>
      <c r="E46" s="13"/>
      <c r="F46" s="60"/>
    </row>
    <row r="47" spans="2:15" x14ac:dyDescent="0.25">
      <c r="F47" s="2">
        <f>+SUM(F19:F46)</f>
        <v>24323.999999999985</v>
      </c>
    </row>
    <row r="1048572" spans="5:5" x14ac:dyDescent="0.25">
      <c r="E1048572" s="13"/>
    </row>
  </sheetData>
  <phoneticPr fontId="0" type="noConversion"/>
  <pageMargins left="0.25" right="0.25" top="0.75" bottom="0.75" header="0.3" footer="0.3"/>
  <pageSetup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4" workbookViewId="0">
      <selection activeCell="K30" sqref="K30"/>
    </sheetView>
  </sheetViews>
  <sheetFormatPr defaultColWidth="12.140625" defaultRowHeight="15" x14ac:dyDescent="0.2"/>
  <cols>
    <col min="1" max="1" width="17.5703125" style="18" customWidth="1"/>
    <col min="2" max="2" width="9.7109375" style="17" customWidth="1"/>
    <col min="3" max="3" width="2.42578125" style="17" customWidth="1"/>
    <col min="4" max="4" width="10.7109375" style="17" customWidth="1"/>
    <col min="5" max="5" width="11.5703125" style="17" customWidth="1"/>
    <col min="6" max="6" width="9.7109375" style="17" customWidth="1"/>
    <col min="7" max="7" width="14.85546875" style="17" hidden="1" customWidth="1"/>
    <col min="8" max="8" width="17.85546875" style="17" hidden="1" customWidth="1"/>
    <col min="9" max="9" width="10.28515625" style="18" customWidth="1"/>
    <col min="10" max="12" width="12.140625" style="18"/>
    <col min="13" max="13" width="14.85546875" style="18" bestFit="1" customWidth="1"/>
    <col min="14" max="16384" width="12.140625" style="18"/>
  </cols>
  <sheetData>
    <row r="1" spans="1:13" ht="15.75" x14ac:dyDescent="0.25">
      <c r="A1" s="14"/>
      <c r="B1" s="15"/>
      <c r="C1" s="15"/>
      <c r="D1" s="16" t="s">
        <v>16</v>
      </c>
    </row>
    <row r="2" spans="1:13" ht="15.75" x14ac:dyDescent="0.25">
      <c r="A2" s="14"/>
      <c r="B2" s="19"/>
      <c r="C2" s="15"/>
      <c r="D2" s="19"/>
      <c r="E2" s="15"/>
      <c r="F2" s="15"/>
    </row>
    <row r="3" spans="1:13" ht="15.75" x14ac:dyDescent="0.25">
      <c r="A3" s="20" t="s">
        <v>20</v>
      </c>
      <c r="B3" s="18"/>
      <c r="C3" s="18"/>
      <c r="D3" s="19"/>
      <c r="E3" s="15"/>
      <c r="F3" s="15"/>
      <c r="I3" s="17"/>
    </row>
    <row r="4" spans="1:13" ht="15.75" x14ac:dyDescent="0.25">
      <c r="A4" s="20" t="s">
        <v>19</v>
      </c>
      <c r="B4" s="18"/>
      <c r="C4" s="18"/>
      <c r="D4" s="19"/>
      <c r="E4" s="15"/>
      <c r="F4" s="15"/>
      <c r="I4" s="17"/>
    </row>
    <row r="5" spans="1:13" ht="15.75" x14ac:dyDescent="0.25">
      <c r="B5" s="18"/>
      <c r="C5" s="18" t="s">
        <v>17</v>
      </c>
      <c r="D5" s="19"/>
      <c r="E5" s="15"/>
      <c r="F5" s="15"/>
      <c r="I5" s="17"/>
    </row>
    <row r="6" spans="1:13" ht="15.75" x14ac:dyDescent="0.25">
      <c r="A6" s="20" t="s">
        <v>21</v>
      </c>
      <c r="B6" s="18"/>
      <c r="C6" s="18"/>
      <c r="D6" s="62" t="str">
        <f>+worksheet!B14</f>
        <v>Pxxxxxxx</v>
      </c>
      <c r="E6" s="15"/>
      <c r="F6" s="15"/>
    </row>
    <row r="7" spans="1:13" ht="15.75" x14ac:dyDescent="0.25">
      <c r="A7" s="93" t="s">
        <v>1</v>
      </c>
      <c r="B7" s="18"/>
      <c r="C7" s="18"/>
      <c r="E7" s="15"/>
      <c r="F7" s="15"/>
    </row>
    <row r="8" spans="1:13" ht="15.75" x14ac:dyDescent="0.25">
      <c r="A8" s="21" t="s">
        <v>22</v>
      </c>
      <c r="B8" s="18"/>
      <c r="C8" s="18"/>
      <c r="D8" s="34" t="str">
        <f>+worksheet!B13</f>
        <v>xxxxxxxxx</v>
      </c>
      <c r="E8" s="22"/>
      <c r="F8" s="22"/>
      <c r="G8" s="22"/>
      <c r="H8" s="22"/>
      <c r="I8" s="17"/>
    </row>
    <row r="9" spans="1:13" ht="15.75" x14ac:dyDescent="0.25">
      <c r="A9" s="23"/>
      <c r="B9" s="18"/>
      <c r="C9" s="18"/>
      <c r="D9" s="22"/>
      <c r="E9" s="22"/>
      <c r="F9" s="24"/>
      <c r="G9" s="22"/>
      <c r="H9" s="22"/>
      <c r="I9" s="17"/>
      <c r="J9" s="17"/>
    </row>
    <row r="10" spans="1:13" x14ac:dyDescent="0.2">
      <c r="A10" s="21" t="s">
        <v>23</v>
      </c>
      <c r="B10" s="18"/>
      <c r="C10" s="18"/>
      <c r="D10" s="29" t="str">
        <f>+worksheet!B15</f>
        <v>Agency  Grant #</v>
      </c>
      <c r="E10" s="22"/>
      <c r="F10" s="22"/>
      <c r="G10" s="22"/>
      <c r="H10" s="22"/>
      <c r="I10" s="17"/>
      <c r="J10" s="17"/>
    </row>
    <row r="11" spans="1:13" ht="15.75" x14ac:dyDescent="0.25">
      <c r="A11" s="23"/>
      <c r="B11" s="18"/>
      <c r="C11" s="18"/>
      <c r="D11" s="22"/>
      <c r="E11" s="24"/>
      <c r="F11" s="24"/>
      <c r="G11" s="22"/>
      <c r="H11" s="22"/>
      <c r="I11" s="17"/>
      <c r="J11" s="17"/>
    </row>
    <row r="12" spans="1:13" ht="15.75" x14ac:dyDescent="0.25">
      <c r="A12" s="18" t="s">
        <v>24</v>
      </c>
      <c r="B12" s="17" t="str">
        <f>+worksheet!B1</f>
        <v>Last, First</v>
      </c>
      <c r="C12" s="18"/>
      <c r="D12" s="22"/>
      <c r="E12" s="24"/>
      <c r="F12" s="24"/>
      <c r="G12" s="22"/>
      <c r="H12" s="22"/>
      <c r="I12" s="17"/>
      <c r="J12" s="17"/>
    </row>
    <row r="13" spans="1:13" ht="15.75" x14ac:dyDescent="0.25">
      <c r="B13" s="18"/>
      <c r="C13" s="18"/>
      <c r="D13" s="22"/>
      <c r="E13" s="24"/>
      <c r="F13" s="24"/>
      <c r="G13" s="22"/>
      <c r="H13" s="22"/>
      <c r="I13" s="17"/>
      <c r="J13" s="17"/>
    </row>
    <row r="14" spans="1:13" ht="15.75" x14ac:dyDescent="0.25">
      <c r="A14" s="18" t="s">
        <v>25</v>
      </c>
      <c r="B14" s="41" t="str">
        <f>+worksheet!F1</f>
        <v>XXXX-XXXX</v>
      </c>
      <c r="C14" s="18"/>
      <c r="D14" s="22"/>
      <c r="E14" s="24"/>
      <c r="F14" s="24"/>
      <c r="G14" s="22"/>
      <c r="H14" s="22"/>
      <c r="I14" s="17"/>
      <c r="J14" s="17"/>
    </row>
    <row r="15" spans="1:13" ht="15.75" x14ac:dyDescent="0.25">
      <c r="B15" s="18"/>
      <c r="C15" s="18"/>
      <c r="D15" s="22"/>
      <c r="E15" s="24"/>
      <c r="F15" s="24"/>
      <c r="G15" s="22"/>
      <c r="H15" s="22"/>
      <c r="I15" s="17"/>
      <c r="J15" s="17"/>
      <c r="M15" s="42"/>
    </row>
    <row r="16" spans="1:13" ht="15.75" x14ac:dyDescent="0.25">
      <c r="A16" s="35" t="s">
        <v>26</v>
      </c>
      <c r="B16" s="35"/>
      <c r="C16" s="35"/>
      <c r="D16" s="24"/>
      <c r="E16" s="64">
        <f>+worksheet!B4</f>
        <v>43328</v>
      </c>
      <c r="F16" s="37" t="s">
        <v>10</v>
      </c>
      <c r="G16" s="24"/>
      <c r="H16" s="24"/>
      <c r="I16" s="38">
        <f>+worksheet!D4</f>
        <v>47345</v>
      </c>
      <c r="J16" s="15"/>
      <c r="M16" s="42"/>
    </row>
    <row r="17" spans="1:13" ht="15.75" x14ac:dyDescent="0.25">
      <c r="B17" s="40"/>
      <c r="C17" s="26"/>
      <c r="D17" s="29"/>
      <c r="E17" s="63"/>
      <c r="F17" s="24"/>
      <c r="G17" s="22"/>
      <c r="H17" s="22"/>
      <c r="I17" s="17"/>
      <c r="J17" s="17"/>
      <c r="M17" s="42"/>
    </row>
    <row r="18" spans="1:13" ht="15.75" x14ac:dyDescent="0.25">
      <c r="B18" s="39" t="s">
        <v>34</v>
      </c>
      <c r="C18" s="18"/>
      <c r="D18" s="22"/>
      <c r="E18" s="24"/>
      <c r="F18" s="24"/>
      <c r="G18" s="22"/>
      <c r="H18" s="22"/>
      <c r="I18" s="17"/>
      <c r="J18" s="17"/>
      <c r="M18" s="42"/>
    </row>
    <row r="19" spans="1:13" ht="15.75" x14ac:dyDescent="0.25">
      <c r="A19" s="18" t="s">
        <v>27</v>
      </c>
      <c r="B19" s="18"/>
      <c r="C19" s="18"/>
      <c r="D19" s="22"/>
      <c r="E19" s="24"/>
      <c r="F19" s="24"/>
      <c r="G19" s="22"/>
      <c r="H19" s="22"/>
      <c r="I19" s="17"/>
      <c r="J19" s="31">
        <f>+worksheet!F9</f>
        <v>932.42</v>
      </c>
      <c r="M19" s="42"/>
    </row>
    <row r="20" spans="1:13" ht="15.75" x14ac:dyDescent="0.25">
      <c r="B20" s="18"/>
      <c r="C20" s="18"/>
      <c r="D20" s="22"/>
      <c r="E20" s="24"/>
      <c r="F20" s="24"/>
      <c r="G20" s="22"/>
      <c r="H20" s="22"/>
      <c r="I20" s="17"/>
      <c r="J20" s="17"/>
      <c r="M20" s="42"/>
    </row>
    <row r="21" spans="1:13" ht="16.5" x14ac:dyDescent="0.3">
      <c r="A21" s="18" t="s">
        <v>28</v>
      </c>
      <c r="B21" s="18"/>
      <c r="C21" s="18"/>
      <c r="D21" s="22"/>
      <c r="E21" s="30">
        <f>+worksheet!F14</f>
        <v>24324</v>
      </c>
      <c r="F21" s="34"/>
      <c r="G21" s="22"/>
      <c r="H21" s="22"/>
      <c r="I21" s="17"/>
      <c r="J21" s="17"/>
      <c r="M21" s="42"/>
    </row>
    <row r="22" spans="1:13" ht="15.75" x14ac:dyDescent="0.25">
      <c r="B22" s="18"/>
      <c r="C22" s="18"/>
      <c r="D22" s="22"/>
      <c r="E22" s="24"/>
      <c r="F22" s="24"/>
      <c r="G22" s="22"/>
      <c r="H22" s="22"/>
      <c r="I22" s="17"/>
      <c r="J22" s="17" t="s">
        <v>1</v>
      </c>
      <c r="M22" s="42"/>
    </row>
    <row r="23" spans="1:13" ht="15.75" x14ac:dyDescent="0.25">
      <c r="A23" s="18" t="s">
        <v>62</v>
      </c>
      <c r="B23" s="18"/>
      <c r="C23" s="18"/>
      <c r="D23" s="22"/>
      <c r="E23" s="24"/>
      <c r="F23" s="24"/>
      <c r="G23" s="22"/>
      <c r="H23" s="22"/>
      <c r="I23" s="17"/>
      <c r="J23" s="17"/>
    </row>
    <row r="24" spans="1:13" ht="16.5" x14ac:dyDescent="0.3">
      <c r="A24" s="18" t="s">
        <v>63</v>
      </c>
      <c r="B24" s="18"/>
      <c r="C24" s="18"/>
      <c r="D24" s="60"/>
      <c r="E24" s="24"/>
      <c r="F24" s="52">
        <f>+worksheet!D10</f>
        <v>43238</v>
      </c>
      <c r="G24" s="34"/>
      <c r="H24" s="22"/>
      <c r="I24" s="30">
        <f>+worksheet!F9+worksheet!F13</f>
        <v>1013.5000000000017</v>
      </c>
      <c r="J24" s="92"/>
      <c r="K24" s="53"/>
      <c r="M24" s="17"/>
    </row>
    <row r="25" spans="1:13" ht="15.75" x14ac:dyDescent="0.25">
      <c r="B25" s="18"/>
      <c r="C25" s="18"/>
      <c r="D25" s="22"/>
      <c r="E25" s="24"/>
      <c r="F25" s="52"/>
      <c r="G25" s="34"/>
      <c r="H25" s="22"/>
      <c r="I25" s="54"/>
      <c r="J25" s="15"/>
      <c r="K25" s="53"/>
      <c r="M25" s="17"/>
    </row>
    <row r="26" spans="1:13" ht="15.75" x14ac:dyDescent="0.25">
      <c r="B26" s="18"/>
      <c r="C26" s="18"/>
      <c r="D26" s="22"/>
      <c r="E26" s="24"/>
      <c r="F26" s="52"/>
      <c r="G26" s="34"/>
      <c r="H26" s="22"/>
      <c r="I26" s="54"/>
      <c r="J26" s="15"/>
      <c r="K26" s="53"/>
      <c r="M26" s="17"/>
    </row>
    <row r="27" spans="1:13" ht="15.75" x14ac:dyDescent="0.25">
      <c r="A27" s="18" t="s">
        <v>29</v>
      </c>
      <c r="B27" s="18"/>
      <c r="C27" s="18"/>
      <c r="D27" s="22"/>
      <c r="E27" s="24"/>
      <c r="F27" s="54">
        <f>+worksheet!E6</f>
        <v>43252</v>
      </c>
      <c r="G27" s="22"/>
      <c r="H27" s="22"/>
      <c r="I27" s="54"/>
      <c r="J27" s="17"/>
      <c r="M27" s="18" t="s">
        <v>1</v>
      </c>
    </row>
    <row r="28" spans="1:13" ht="15.75" x14ac:dyDescent="0.25">
      <c r="B28" s="18"/>
      <c r="C28" s="18"/>
      <c r="D28" s="22"/>
      <c r="E28" s="24"/>
      <c r="F28" s="24"/>
      <c r="G28" s="22"/>
      <c r="H28" s="22"/>
      <c r="I28" s="17"/>
      <c r="J28" s="17"/>
    </row>
    <row r="29" spans="1:13" ht="16.5" x14ac:dyDescent="0.3">
      <c r="A29" s="18" t="s">
        <v>30</v>
      </c>
      <c r="B29" s="18"/>
      <c r="C29" s="18"/>
      <c r="D29" s="33">
        <f>+worksheet!F9</f>
        <v>932.42</v>
      </c>
      <c r="E29" s="24"/>
      <c r="F29" s="104"/>
      <c r="G29" s="22"/>
      <c r="H29" s="22"/>
      <c r="I29" s="17"/>
      <c r="J29" s="17"/>
      <c r="M29" s="17"/>
    </row>
    <row r="30" spans="1:13" ht="15.75" x14ac:dyDescent="0.25">
      <c r="B30" s="18"/>
      <c r="C30" s="18"/>
      <c r="D30" s="22"/>
      <c r="E30" s="24"/>
      <c r="F30" s="24"/>
      <c r="G30" s="22"/>
      <c r="H30" s="22"/>
      <c r="I30" s="17"/>
      <c r="J30" s="17"/>
    </row>
    <row r="31" spans="1:13" ht="16.5" x14ac:dyDescent="0.3">
      <c r="A31" s="18" t="s">
        <v>31</v>
      </c>
      <c r="B31" s="18"/>
      <c r="C31" s="18"/>
      <c r="D31" s="30">
        <f>+D29*(worksheet!F10-1)</f>
        <v>23310.5</v>
      </c>
      <c r="E31" s="34"/>
      <c r="F31" s="24"/>
      <c r="G31" s="22"/>
      <c r="H31" s="22"/>
      <c r="I31" s="17"/>
      <c r="J31" s="17"/>
    </row>
    <row r="32" spans="1:13" ht="15.75" x14ac:dyDescent="0.25">
      <c r="B32" s="18"/>
      <c r="C32" s="18"/>
      <c r="D32" s="22"/>
      <c r="E32" s="24"/>
      <c r="F32" s="24"/>
      <c r="G32" s="22"/>
      <c r="H32" s="22"/>
      <c r="I32" s="17"/>
      <c r="J32" s="17"/>
    </row>
    <row r="33" spans="1:11" ht="16.5" x14ac:dyDescent="0.3">
      <c r="A33" s="28" t="s">
        <v>32</v>
      </c>
      <c r="B33" s="18"/>
      <c r="C33" s="18"/>
      <c r="D33" s="22"/>
      <c r="E33" s="24"/>
      <c r="F33" s="24"/>
      <c r="G33" s="22"/>
      <c r="H33" s="22"/>
      <c r="I33" s="17"/>
      <c r="J33" s="32">
        <f>+D31+I24</f>
        <v>24324</v>
      </c>
    </row>
    <row r="34" spans="1:11" ht="15.75" x14ac:dyDescent="0.25">
      <c r="B34" s="18"/>
      <c r="C34" s="18"/>
      <c r="D34" s="22"/>
      <c r="E34" s="24"/>
      <c r="F34" s="24"/>
      <c r="G34" s="22"/>
      <c r="H34" s="22"/>
      <c r="I34" s="17"/>
      <c r="J34" s="34"/>
    </row>
    <row r="35" spans="1:11" ht="16.5" thickBot="1" x14ac:dyDescent="0.3">
      <c r="A35" s="18" t="s">
        <v>18</v>
      </c>
      <c r="B35" s="18"/>
      <c r="C35" s="18"/>
      <c r="D35" s="29" t="s">
        <v>1</v>
      </c>
      <c r="E35" s="24"/>
      <c r="F35" s="24"/>
      <c r="G35" s="22"/>
      <c r="H35" s="22"/>
      <c r="I35" s="17"/>
      <c r="J35" s="17"/>
    </row>
    <row r="36" spans="1:11" ht="15.75" x14ac:dyDescent="0.25">
      <c r="A36" s="35"/>
      <c r="B36" s="18"/>
      <c r="C36" s="88"/>
      <c r="D36" s="89"/>
      <c r="E36" s="77" t="s">
        <v>64</v>
      </c>
      <c r="F36" s="76"/>
      <c r="G36" s="77"/>
      <c r="H36" s="77"/>
      <c r="I36" s="78"/>
      <c r="J36" s="17"/>
    </row>
    <row r="37" spans="1:11" ht="15.75" x14ac:dyDescent="0.25">
      <c r="A37" s="25"/>
      <c r="B37" s="22"/>
      <c r="C37" s="71"/>
      <c r="D37" s="73"/>
      <c r="E37" s="80" t="s">
        <v>65</v>
      </c>
      <c r="F37" s="79"/>
      <c r="G37" s="80"/>
      <c r="H37" s="80"/>
      <c r="I37" s="81"/>
      <c r="J37" s="17"/>
    </row>
    <row r="38" spans="1:11" x14ac:dyDescent="0.2">
      <c r="C38" s="72"/>
      <c r="D38" s="73"/>
      <c r="E38" s="80" t="s">
        <v>66</v>
      </c>
      <c r="F38" s="80"/>
      <c r="G38" s="80"/>
      <c r="H38" s="80"/>
      <c r="I38" s="82"/>
      <c r="J38" s="17"/>
      <c r="K38" s="17"/>
    </row>
    <row r="39" spans="1:11" x14ac:dyDescent="0.2">
      <c r="C39" s="72"/>
      <c r="D39" s="73"/>
      <c r="E39" s="80"/>
      <c r="F39" s="80"/>
      <c r="G39" s="80"/>
      <c r="H39" s="80"/>
      <c r="I39" s="83"/>
    </row>
    <row r="40" spans="1:11" ht="27" customHeight="1" thickBot="1" x14ac:dyDescent="0.3">
      <c r="B40" s="24"/>
      <c r="C40" s="90"/>
      <c r="D40" s="74"/>
      <c r="E40" s="91" t="s">
        <v>67</v>
      </c>
      <c r="F40" s="84"/>
      <c r="G40" s="84"/>
      <c r="H40" s="84"/>
      <c r="I40" s="85"/>
    </row>
    <row r="41" spans="1:11" x14ac:dyDescent="0.2">
      <c r="B41" s="26"/>
      <c r="D41" s="86"/>
      <c r="E41" s="87"/>
      <c r="F41" s="80"/>
      <c r="G41" s="80"/>
      <c r="H41" s="80"/>
      <c r="I41" s="86"/>
    </row>
    <row r="42" spans="1:11" x14ac:dyDescent="0.2">
      <c r="B42" s="26"/>
      <c r="D42" s="75"/>
      <c r="E42" s="27"/>
      <c r="I42" s="26"/>
    </row>
    <row r="43" spans="1:11" x14ac:dyDescent="0.2">
      <c r="B43" s="26"/>
      <c r="D43" s="26"/>
      <c r="E43" s="27"/>
    </row>
    <row r="44" spans="1:11" x14ac:dyDescent="0.2">
      <c r="B44" s="26"/>
      <c r="D44" s="26"/>
      <c r="E44" s="27"/>
    </row>
    <row r="45" spans="1:11" x14ac:dyDescent="0.2">
      <c r="B45" s="26"/>
      <c r="D45" s="26"/>
      <c r="E45" s="27"/>
    </row>
    <row r="46" spans="1:11" x14ac:dyDescent="0.2">
      <c r="B46" s="26"/>
      <c r="D46" s="26"/>
      <c r="E46" s="27"/>
    </row>
    <row r="47" spans="1:11" x14ac:dyDescent="0.2">
      <c r="B47" s="26"/>
      <c r="D47" s="26"/>
      <c r="E47" s="27"/>
    </row>
    <row r="48" spans="1:11" x14ac:dyDescent="0.2">
      <c r="B48" s="26"/>
      <c r="D48" s="26"/>
      <c r="E48" s="27"/>
    </row>
    <row r="49" spans="2:5" x14ac:dyDescent="0.2">
      <c r="B49" s="26"/>
      <c r="D49" s="26"/>
      <c r="E49" s="27"/>
    </row>
    <row r="50" spans="2:5" x14ac:dyDescent="0.2">
      <c r="B50" s="26"/>
      <c r="D50" s="26"/>
      <c r="E50" s="27"/>
    </row>
    <row r="51" spans="2:5" x14ac:dyDescent="0.2">
      <c r="B51" s="26"/>
      <c r="D51" s="26"/>
      <c r="E51" s="27"/>
    </row>
    <row r="52" spans="2:5" x14ac:dyDescent="0.2">
      <c r="B52" s="26"/>
      <c r="D52" s="26"/>
      <c r="E52" s="27"/>
    </row>
    <row r="53" spans="2:5" x14ac:dyDescent="0.2">
      <c r="B53" s="26"/>
      <c r="D53" s="26"/>
      <c r="E53" s="27"/>
    </row>
    <row r="54" spans="2:5" x14ac:dyDescent="0.2">
      <c r="B54" s="26"/>
      <c r="D54" s="26"/>
      <c r="E54" s="27"/>
    </row>
    <row r="55" spans="2:5" x14ac:dyDescent="0.2">
      <c r="B55" s="26"/>
      <c r="D55" s="26"/>
      <c r="E55" s="27"/>
    </row>
    <row r="56" spans="2:5" x14ac:dyDescent="0.2">
      <c r="B56" s="26"/>
      <c r="D56" s="26"/>
      <c r="E56" s="27"/>
    </row>
    <row r="57" spans="2:5" x14ac:dyDescent="0.2">
      <c r="B57" s="26"/>
      <c r="D57" s="26"/>
      <c r="E57" s="27"/>
    </row>
    <row r="58" spans="2:5" x14ac:dyDescent="0.2">
      <c r="B58" s="26"/>
      <c r="D58" s="26"/>
      <c r="E58" s="27"/>
    </row>
    <row r="59" spans="2:5" x14ac:dyDescent="0.2">
      <c r="B59" s="26"/>
      <c r="D59" s="26"/>
      <c r="E59" s="27"/>
    </row>
    <row r="60" spans="2:5" x14ac:dyDescent="0.2">
      <c r="B60" s="26"/>
      <c r="D60" s="26"/>
      <c r="E60" s="27"/>
    </row>
    <row r="61" spans="2:5" x14ac:dyDescent="0.2">
      <c r="B61" s="26"/>
      <c r="D61" s="26"/>
      <c r="E61" s="27"/>
    </row>
    <row r="62" spans="2:5" x14ac:dyDescent="0.2">
      <c r="B62" s="26"/>
      <c r="D62" s="26"/>
      <c r="E62" s="27"/>
    </row>
    <row r="63" spans="2:5" x14ac:dyDescent="0.2">
      <c r="B63" s="26"/>
      <c r="D63" s="26"/>
      <c r="E63" s="27"/>
    </row>
    <row r="64" spans="2:5" x14ac:dyDescent="0.2">
      <c r="B64" s="26"/>
      <c r="D64" s="26"/>
      <c r="E64" s="27"/>
    </row>
    <row r="65" spans="2:5" x14ac:dyDescent="0.2">
      <c r="B65" s="26"/>
      <c r="D65" s="26"/>
      <c r="E65" s="27"/>
    </row>
    <row r="66" spans="2:5" x14ac:dyDescent="0.2">
      <c r="B66" s="26"/>
      <c r="D66" s="26"/>
      <c r="E66" s="27"/>
    </row>
    <row r="67" spans="2:5" x14ac:dyDescent="0.2">
      <c r="B67" s="26"/>
      <c r="D67" s="26"/>
      <c r="E67" s="27"/>
    </row>
    <row r="68" spans="2:5" x14ac:dyDescent="0.2">
      <c r="B68" s="26"/>
      <c r="D68" s="26"/>
      <c r="E68" s="27"/>
    </row>
    <row r="69" spans="2:5" x14ac:dyDescent="0.2">
      <c r="B69" s="26"/>
      <c r="D69" s="26"/>
      <c r="E69" s="27"/>
    </row>
    <row r="70" spans="2:5" x14ac:dyDescent="0.2">
      <c r="B70" s="26"/>
      <c r="D70" s="26"/>
      <c r="E70" s="27"/>
    </row>
    <row r="71" spans="2:5" x14ac:dyDescent="0.2">
      <c r="B71" s="26"/>
      <c r="D71" s="26"/>
      <c r="E71" s="27"/>
    </row>
    <row r="72" spans="2:5" x14ac:dyDescent="0.2">
      <c r="B72" s="26"/>
      <c r="D72" s="26"/>
      <c r="E72" s="27"/>
    </row>
    <row r="73" spans="2:5" x14ac:dyDescent="0.2">
      <c r="B73" s="26"/>
      <c r="D73" s="26"/>
      <c r="E73" s="27"/>
    </row>
    <row r="74" spans="2:5" x14ac:dyDescent="0.2">
      <c r="B74" s="26"/>
      <c r="D74" s="26"/>
      <c r="E74" s="27"/>
    </row>
    <row r="75" spans="2:5" x14ac:dyDescent="0.2">
      <c r="B75" s="26"/>
      <c r="D75" s="26"/>
      <c r="E75" s="27"/>
    </row>
    <row r="76" spans="2:5" x14ac:dyDescent="0.2">
      <c r="B76" s="26"/>
      <c r="D76" s="26"/>
      <c r="E76" s="27"/>
    </row>
    <row r="77" spans="2:5" x14ac:dyDescent="0.2">
      <c r="B77" s="26"/>
      <c r="D77" s="26"/>
      <c r="E77" s="27"/>
    </row>
    <row r="78" spans="2:5" x14ac:dyDescent="0.2">
      <c r="E78" s="27"/>
    </row>
    <row r="79" spans="2:5" x14ac:dyDescent="0.2">
      <c r="E79" s="27"/>
    </row>
    <row r="80" spans="2:5" x14ac:dyDescent="0.2">
      <c r="E80" s="27"/>
    </row>
    <row r="81" spans="5:5" x14ac:dyDescent="0.2">
      <c r="E81" s="27"/>
    </row>
    <row r="82" spans="5:5" x14ac:dyDescent="0.2">
      <c r="E82" s="27"/>
    </row>
    <row r="83" spans="5:5" x14ac:dyDescent="0.2">
      <c r="E83" s="27"/>
    </row>
    <row r="84" spans="5:5" x14ac:dyDescent="0.2">
      <c r="E84" s="27"/>
    </row>
    <row r="85" spans="5:5" x14ac:dyDescent="0.2">
      <c r="E85" s="27"/>
    </row>
    <row r="86" spans="5:5" x14ac:dyDescent="0.2">
      <c r="E86" s="27"/>
    </row>
    <row r="87" spans="5:5" x14ac:dyDescent="0.2">
      <c r="E87" s="27"/>
    </row>
    <row r="88" spans="5:5" x14ac:dyDescent="0.2">
      <c r="E88" s="27"/>
    </row>
    <row r="89" spans="5:5" x14ac:dyDescent="0.2">
      <c r="E89" s="27"/>
    </row>
    <row r="90" spans="5:5" x14ac:dyDescent="0.2">
      <c r="E90" s="27"/>
    </row>
    <row r="91" spans="5:5" x14ac:dyDescent="0.2">
      <c r="E91" s="27"/>
    </row>
    <row r="92" spans="5:5" x14ac:dyDescent="0.2">
      <c r="E92" s="27"/>
    </row>
    <row r="93" spans="5:5" x14ac:dyDescent="0.2">
      <c r="E93" s="27"/>
    </row>
    <row r="94" spans="5:5" x14ac:dyDescent="0.2">
      <c r="E94" s="27"/>
    </row>
    <row r="95" spans="5:5" x14ac:dyDescent="0.2">
      <c r="E95" s="27"/>
    </row>
    <row r="96" spans="5:5" x14ac:dyDescent="0.2">
      <c r="E96" s="27"/>
    </row>
    <row r="97" spans="5:5" x14ac:dyDescent="0.2">
      <c r="E97" s="27"/>
    </row>
    <row r="98" spans="5:5" x14ac:dyDescent="0.2">
      <c r="E98" s="27"/>
    </row>
    <row r="99" spans="5:5" x14ac:dyDescent="0.2">
      <c r="E99" s="27"/>
    </row>
  </sheetData>
  <phoneticPr fontId="0" type="noConversion"/>
  <pageMargins left="0.25" right="0.25" top="0.5" bottom="0.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worksheet</vt:lpstr>
      <vt:lpstr>Approval</vt:lpstr>
      <vt:lpstr>Approval!Print_Area</vt:lpstr>
      <vt:lpstr>worksheet!Print_Area</vt:lpstr>
      <vt:lpstr>rate2017</vt:lpstr>
      <vt:lpstr>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Yates, Lisa</dc:creator>
  <cp:lastModifiedBy>Breton,Ronda C</cp:lastModifiedBy>
  <cp:lastPrinted>2018-07-11T20:23:08Z</cp:lastPrinted>
  <dcterms:created xsi:type="dcterms:W3CDTF">2007-08-06T12:05:42Z</dcterms:created>
  <dcterms:modified xsi:type="dcterms:W3CDTF">2018-07-11T20:25:42Z</dcterms:modified>
</cp:coreProperties>
</file>